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elevateenergy.local\files\Energy\02 Projects\Active Projects\IPA ILSFA\03 Work Products\Communications and Marketing\2021\2021-Project Tables\Pre-Project Selection\CS\"/>
    </mc:Choice>
  </mc:AlternateContent>
  <xr:revisionPtr revIDLastSave="0" documentId="13_ncr:1_{4ECAD93D-C778-4F1B-99CF-E1B578D9C5F1}" xr6:coauthVersionLast="46" xr6:coauthVersionMax="46" xr10:uidLastSave="{00000000-0000-0000-0000-000000000000}"/>
  <bookViews>
    <workbookView xWindow="28680" yWindow="-45" windowWidth="29040" windowHeight="15840" xr2:uid="{00000000-000D-0000-FFFF-FFFF00000000}"/>
  </bookViews>
  <sheets>
    <sheet name="LICS Projects" sheetId="1" r:id="rId1"/>
    <sheet name="Total_Incentives" sheetId="6"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 i="6" l="1"/>
  <c r="W3" i="6"/>
  <c r="W2" i="6"/>
  <c r="W5" i="6" l="1"/>
  <c r="W6" i="6" l="1"/>
  <c r="X3" i="6" l="1"/>
  <c r="X4" i="6"/>
  <c r="X2" i="6"/>
  <c r="W8" i="6"/>
</calcChain>
</file>

<file path=xl/sharedStrings.xml><?xml version="1.0" encoding="utf-8"?>
<sst xmlns="http://schemas.openxmlformats.org/spreadsheetml/2006/main" count="151" uniqueCount="80">
  <si>
    <t>Project: Project Id</t>
  </si>
  <si>
    <t>Projected Project Size (AC kW) Formula</t>
  </si>
  <si>
    <t>Utility Territory</t>
  </si>
  <si>
    <t>Part I 100% Subscriber owned</t>
  </si>
  <si>
    <t>Projected Anchor Type</t>
  </si>
  <si>
    <t>Type of Project</t>
  </si>
  <si>
    <t>ComEd</t>
  </si>
  <si>
    <t>Yes</t>
  </si>
  <si>
    <t>No</t>
  </si>
  <si>
    <t>Community Solar</t>
  </si>
  <si>
    <t>Ameren</t>
  </si>
  <si>
    <t>Public facility</t>
  </si>
  <si>
    <t>P-0825</t>
  </si>
  <si>
    <t>P-0744</t>
  </si>
  <si>
    <t>Utility Group</t>
  </si>
  <si>
    <t>A</t>
  </si>
  <si>
    <t>B</t>
  </si>
  <si>
    <t>&gt;250</t>
  </si>
  <si>
    <t>&lt;=250</t>
  </si>
  <si>
    <t>Percentage</t>
  </si>
  <si>
    <t>Total Incentive Value</t>
  </si>
  <si>
    <t>Category</t>
  </si>
  <si>
    <t>Size Points</t>
  </si>
  <si>
    <t>Total</t>
  </si>
  <si>
    <t>Incentive left</t>
  </si>
  <si>
    <t>EJC</t>
  </si>
  <si>
    <t>EJC Points</t>
  </si>
  <si>
    <t>LI CT</t>
  </si>
  <si>
    <t>100% Subscriber Owned Points</t>
  </si>
  <si>
    <t>WMBE Points</t>
  </si>
  <si>
    <t>REC Value ($)</t>
  </si>
  <si>
    <t>Anchor Type Points</t>
  </si>
  <si>
    <t>Size Category</t>
  </si>
  <si>
    <t>Utility Group Points</t>
  </si>
  <si>
    <t>LI CT Points</t>
  </si>
  <si>
    <t>WMBE</t>
  </si>
  <si>
    <t>Total Points (from selection in which it was chosen)</t>
  </si>
  <si>
    <t>Project Id</t>
  </si>
  <si>
    <t xml:space="preserve">Projected Project Size (AC kW) </t>
  </si>
  <si>
    <t>&gt;1,000</t>
  </si>
  <si>
    <t>Size Category (AC kW)</t>
  </si>
  <si>
    <t>MWBE Points</t>
  </si>
  <si>
    <t>Anchor Type: Project Host (Yes or No)</t>
  </si>
  <si>
    <t>Anchor Type: Critical Service Provider (Yes or No)</t>
  </si>
  <si>
    <t xml:space="preserve">Environmental Justice Community </t>
  </si>
  <si>
    <t>Low-Income Census Tract</t>
  </si>
  <si>
    <t>Anchor Type: Non-Profit/ Public Facility</t>
  </si>
  <si>
    <t xml:space="preserve">This table lists all of the project attributes on which project selection is based. Scores are listed only for those categories where scores are predetermined based on the inherent characteristics of the projects.  </t>
  </si>
  <si>
    <t>P-3452 - PY4</t>
  </si>
  <si>
    <t>P-3456 - PY4</t>
  </si>
  <si>
    <t>P-3463 - PY4</t>
  </si>
  <si>
    <t>P-3471 - PY4*</t>
  </si>
  <si>
    <t>P-3472 - PY4*</t>
  </si>
  <si>
    <t>P-3495 - PY4</t>
  </si>
  <si>
    <t>Region for Regional Environmental Justice Scores</t>
  </si>
  <si>
    <t>Cook</t>
  </si>
  <si>
    <t>West Central</t>
  </si>
  <si>
    <t>Regional Environmental Justice Score Points</t>
  </si>
  <si>
    <t>Non-Profit</t>
  </si>
  <si>
    <t>Public Facility</t>
  </si>
  <si>
    <t>Environmental Justice Communities Selection Stage</t>
  </si>
  <si>
    <t>2021-2022 Rank Scores: Low-Income Community Solar Sub-Program</t>
  </si>
  <si>
    <t>Total Points</t>
  </si>
  <si>
    <t>Points</t>
  </si>
  <si>
    <t>Size &gt;1000</t>
  </si>
  <si>
    <t>Size &gt;500&lt;=1000</t>
  </si>
  <si>
    <t>Size &gt;100&lt;=500</t>
  </si>
  <si>
    <t>Size &lt;=100</t>
  </si>
  <si>
    <t>EJ Region - Highest Regional EJ Score</t>
  </si>
  <si>
    <t>EJ Region - Second Highest Regional EJ Score</t>
  </si>
  <si>
    <t>EJ Region - No RECs to date</t>
  </si>
  <si>
    <t>EJ Region - All Other Regions</t>
  </si>
  <si>
    <t>EJC - Yes</t>
  </si>
  <si>
    <t>LI CT - Yes</t>
  </si>
  <si>
    <t>WMBE - Yes</t>
  </si>
  <si>
    <t>Anchor Type NP/PF</t>
  </si>
  <si>
    <t>Anchor Type PH</t>
  </si>
  <si>
    <t>Anchor Type CSP</t>
  </si>
  <si>
    <t>*The Minority/Women-owned Business Enterprise (MWBE) designation includes both Approved Vendors that are themselves a MWBE as well as Approved Vendors that have made a commitment to subcontracting with a MWBE for their given project.</t>
  </si>
  <si>
    <t xml:space="preserve">Minority/Women - Owned Business Enterprise*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</si>
</sst>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1C245E"/>
      <name val="Calibri"/>
      <family val="2"/>
      <scheme val="minor"/>
    </font>
    <font>
      <b/>
      <sz val="24"/>
      <color rgb="FF1C245E"/>
      <name val="Calibri"/>
      <family val="2"/>
      <scheme val="minor"/>
    </font>
    <font>
      <u/>
      <sz val="11"/>
      <color theme="10"/>
      <name val="Calibri"/>
      <family val="2"/>
      <scheme val="minor"/>
    </font>
    <font>
      <sz val="8"/>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7"/>
        <bgColor theme="7"/>
      </patternFill>
    </fill>
    <fill>
      <patternFill patternType="solid">
        <fgColor rgb="FF5062E5"/>
        <bgColor theme="7"/>
      </patternFill>
    </fill>
    <fill>
      <patternFill patternType="solid">
        <fgColor theme="2"/>
        <bgColor indexed="64"/>
      </patternFill>
    </fill>
    <fill>
      <patternFill patternType="solid">
        <fgColor theme="0"/>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right/>
      <top style="thin">
        <color theme="7"/>
      </top>
      <bottom/>
      <diagonal/>
    </border>
    <border>
      <left style="thin">
        <color theme="7"/>
      </left>
      <right/>
      <top style="thin">
        <color theme="7"/>
      </top>
      <bottom/>
      <diagonal/>
    </border>
    <border>
      <left/>
      <right style="thin">
        <color theme="7"/>
      </right>
      <top style="thin">
        <color theme="7"/>
      </top>
      <bottom/>
      <diagonal/>
    </border>
    <border>
      <left/>
      <right/>
      <top style="thin">
        <color theme="7" tint="0.39997558519241921"/>
      </top>
      <bottom/>
      <diagonal/>
    </border>
    <border>
      <left style="thin">
        <color theme="7" tint="0.39997558519241921"/>
      </left>
      <right/>
      <top style="thin">
        <color theme="7" tint="0.39997558519241921"/>
      </top>
      <bottom/>
      <diagonal/>
    </border>
    <border>
      <left/>
      <right style="thin">
        <color theme="7" tint="0.39997558519241921"/>
      </right>
      <top style="thin">
        <color theme="7" tint="0.39997558519241921"/>
      </top>
      <bottom/>
      <diagonal/>
    </border>
    <border>
      <left/>
      <right/>
      <top/>
      <bottom style="thin">
        <color rgb="FF5062E5"/>
      </bottom>
      <diagonal/>
    </border>
    <border>
      <left/>
      <right/>
      <top style="thin">
        <color rgb="FF5062E5"/>
      </top>
      <bottom style="thin">
        <color rgb="FF5062E5"/>
      </bottom>
      <diagonal/>
    </border>
    <border>
      <left/>
      <right/>
      <top style="thin">
        <color rgb="FF5062E5"/>
      </top>
      <bottom/>
      <diagonal/>
    </border>
    <border>
      <left style="thin">
        <color theme="4"/>
      </left>
      <right style="thin">
        <color theme="4"/>
      </right>
      <top style="thin">
        <color theme="4"/>
      </top>
      <bottom style="thin">
        <color theme="4"/>
      </bottom>
      <diagonal/>
    </border>
    <border>
      <left style="thin">
        <color theme="4"/>
      </left>
      <right style="thin">
        <color indexed="64"/>
      </right>
      <top style="thin">
        <color theme="4"/>
      </top>
      <bottom style="thin">
        <color theme="4"/>
      </bottom>
      <diagonal/>
    </border>
    <border>
      <left style="thin">
        <color theme="4"/>
      </left>
      <right style="thin">
        <color theme="4"/>
      </right>
      <top/>
      <bottom style="thin">
        <color theme="4"/>
      </bottom>
      <diagonal/>
    </border>
    <border>
      <left style="thin">
        <color theme="4"/>
      </left>
      <right style="thin">
        <color indexed="64"/>
      </right>
      <top style="thin">
        <color theme="4"/>
      </top>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cellStyleXfs>
  <cellXfs count="68">
    <xf numFmtId="0" fontId="0" fillId="0" borderId="0" xfId="0"/>
    <xf numFmtId="44" fontId="0" fillId="0" borderId="0" xfId="0" applyNumberFormat="1"/>
    <xf numFmtId="44" fontId="13" fillId="33" borderId="12" xfId="42" applyNumberFormat="1" applyFont="1" applyFill="1" applyBorder="1" applyAlignment="1">
      <alignment wrapText="1"/>
    </xf>
    <xf numFmtId="0" fontId="0" fillId="0" borderId="11" xfId="0" applyFont="1" applyBorder="1"/>
    <xf numFmtId="44" fontId="0" fillId="0" borderId="12" xfId="42" applyNumberFormat="1" applyFont="1" applyBorder="1"/>
    <xf numFmtId="0" fontId="0" fillId="0" borderId="14" xfId="0" applyFont="1" applyBorder="1"/>
    <xf numFmtId="44" fontId="0" fillId="0" borderId="10" xfId="42" applyNumberFormat="1" applyFont="1" applyBorder="1"/>
    <xf numFmtId="44" fontId="13" fillId="33" borderId="11" xfId="42" applyNumberFormat="1" applyFont="1" applyFill="1" applyBorder="1" applyAlignment="1">
      <alignment wrapText="1"/>
    </xf>
    <xf numFmtId="10" fontId="0" fillId="0" borderId="0" xfId="43" applyNumberFormat="1" applyFont="1"/>
    <xf numFmtId="10" fontId="13" fillId="33" borderId="13" xfId="43" applyNumberFormat="1" applyFont="1" applyFill="1" applyBorder="1"/>
    <xf numFmtId="49" fontId="0" fillId="0" borderId="17" xfId="0" applyNumberFormat="1" applyFont="1" applyBorder="1" applyAlignment="1">
      <alignment horizontal="center" wrapText="1"/>
    </xf>
    <xf numFmtId="49" fontId="0" fillId="0" borderId="16" xfId="0" applyNumberFormat="1" applyFont="1" applyBorder="1" applyAlignment="1">
      <alignment horizontal="center" wrapText="1"/>
    </xf>
    <xf numFmtId="0" fontId="0" fillId="0" borderId="16" xfId="0" applyNumberFormat="1" applyFont="1" applyBorder="1" applyAlignment="1">
      <alignment horizontal="center" wrapText="1"/>
    </xf>
    <xf numFmtId="49" fontId="0" fillId="0" borderId="18" xfId="0" applyNumberFormat="1" applyFont="1" applyBorder="1" applyAlignment="1">
      <alignment horizontal="center" wrapText="1"/>
    </xf>
    <xf numFmtId="0" fontId="13" fillId="34" borderId="20"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3" fillId="34" borderId="21" xfId="0" applyFont="1" applyFill="1" applyBorder="1" applyAlignment="1">
      <alignment horizontal="center" vertical="center" wrapText="1"/>
    </xf>
    <xf numFmtId="9" fontId="0" fillId="0" borderId="13" xfId="43" applyFont="1" applyBorder="1"/>
    <xf numFmtId="9" fontId="0" fillId="0" borderId="15" xfId="43" applyFont="1" applyBorder="1"/>
    <xf numFmtId="0" fontId="0" fillId="0" borderId="0" xfId="0"/>
    <xf numFmtId="0" fontId="0" fillId="0" borderId="0" xfId="0" applyBorder="1"/>
    <xf numFmtId="0" fontId="13" fillId="35" borderId="22" xfId="0" applyFont="1" applyFill="1" applyBorder="1" applyAlignment="1">
      <alignment horizontal="center" vertical="center" wrapText="1"/>
    </xf>
    <xf numFmtId="49" fontId="18" fillId="0" borderId="23" xfId="0" applyNumberFormat="1" applyFont="1" applyFill="1" applyBorder="1" applyAlignment="1">
      <alignment horizontal="center" vertical="center" wrapText="1"/>
    </xf>
    <xf numFmtId="0" fontId="18" fillId="0" borderId="23" xfId="0" applyNumberFormat="1" applyFont="1" applyFill="1" applyBorder="1" applyAlignment="1">
      <alignment horizontal="center" vertical="center" wrapText="1"/>
    </xf>
    <xf numFmtId="49" fontId="18" fillId="0" borderId="23" xfId="0" applyNumberFormat="1" applyFont="1" applyBorder="1" applyAlignment="1">
      <alignment horizontal="center" vertical="center" wrapText="1"/>
    </xf>
    <xf numFmtId="44" fontId="18" fillId="0" borderId="23" xfId="42" applyFont="1" applyBorder="1" applyAlignment="1">
      <alignment horizontal="center" vertical="center" wrapText="1"/>
    </xf>
    <xf numFmtId="0" fontId="18" fillId="0" borderId="23" xfId="0" applyNumberFormat="1" applyFont="1" applyBorder="1" applyAlignment="1">
      <alignment horizontal="center" vertical="center" wrapText="1"/>
    </xf>
    <xf numFmtId="0" fontId="18" fillId="0" borderId="23" xfId="0" applyNumberFormat="1" applyFont="1" applyBorder="1" applyAlignment="1">
      <alignment horizontal="center" vertical="center"/>
    </xf>
    <xf numFmtId="0" fontId="0" fillId="0" borderId="0" xfId="0" applyAlignment="1">
      <alignment horizontal="center" vertical="center"/>
    </xf>
    <xf numFmtId="49" fontId="18" fillId="0" borderId="24" xfId="0" applyNumberFormat="1" applyFont="1" applyBorder="1" applyAlignment="1">
      <alignment horizontal="center" vertical="center" wrapText="1"/>
    </xf>
    <xf numFmtId="44" fontId="18" fillId="0" borderId="24" xfId="42" applyFont="1" applyBorder="1" applyAlignment="1">
      <alignment horizontal="center" vertical="center" wrapText="1"/>
    </xf>
    <xf numFmtId="0" fontId="18" fillId="0" borderId="24" xfId="0" applyNumberFormat="1" applyFont="1" applyBorder="1" applyAlignment="1">
      <alignment horizontal="center" vertical="center" wrapText="1"/>
    </xf>
    <xf numFmtId="0" fontId="18" fillId="0" borderId="24" xfId="0" applyNumberFormat="1" applyFont="1" applyBorder="1" applyAlignment="1">
      <alignment horizontal="center" vertical="center"/>
    </xf>
    <xf numFmtId="0" fontId="18" fillId="0" borderId="24" xfId="0" applyNumberFormat="1"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0" xfId="0" applyFont="1"/>
    <xf numFmtId="10" fontId="18" fillId="0" borderId="0" xfId="0" applyNumberFormat="1" applyFont="1" applyAlignment="1">
      <alignment horizontal="center" vertical="center"/>
    </xf>
    <xf numFmtId="10" fontId="18" fillId="0" borderId="0" xfId="0" applyNumberFormat="1" applyFont="1" applyAlignment="1"/>
    <xf numFmtId="0" fontId="18" fillId="0" borderId="0" xfId="0" applyFont="1" applyAlignment="1">
      <alignment horizontal="center" wrapText="1"/>
    </xf>
    <xf numFmtId="0" fontId="18" fillId="0" borderId="0" xfId="0" applyFont="1" applyAlignment="1">
      <alignment horizontal="center" vertical="center"/>
    </xf>
    <xf numFmtId="0" fontId="0" fillId="0" borderId="0" xfId="0" applyAlignment="1"/>
    <xf numFmtId="0" fontId="13" fillId="35" borderId="23" xfId="0" applyFont="1" applyFill="1" applyBorder="1" applyAlignment="1">
      <alignment horizontal="center" vertical="center" wrapText="1"/>
    </xf>
    <xf numFmtId="0" fontId="0" fillId="36" borderId="25" xfId="0" applyFill="1" applyBorder="1"/>
    <xf numFmtId="0" fontId="0" fillId="0" borderId="25" xfId="0" applyBorder="1"/>
    <xf numFmtId="44" fontId="0" fillId="36" borderId="25" xfId="42" applyFont="1" applyFill="1" applyBorder="1"/>
    <xf numFmtId="44" fontId="0" fillId="37" borderId="25" xfId="42" applyFont="1" applyFill="1" applyBorder="1"/>
    <xf numFmtId="44" fontId="0" fillId="0" borderId="25" xfId="0" applyNumberFormat="1" applyBorder="1"/>
    <xf numFmtId="44" fontId="0" fillId="0" borderId="25" xfId="42" applyFont="1" applyBorder="1"/>
    <xf numFmtId="44" fontId="0" fillId="0" borderId="25" xfId="42" applyFont="1" applyFill="1" applyBorder="1"/>
    <xf numFmtId="44" fontId="1" fillId="36" borderId="25" xfId="42" applyFont="1" applyFill="1" applyBorder="1"/>
    <xf numFmtId="10" fontId="0" fillId="36" borderId="25" xfId="43" applyNumberFormat="1" applyFont="1" applyFill="1" applyBorder="1" applyAlignment="1">
      <alignment horizontal="center"/>
    </xf>
    <xf numFmtId="164" fontId="0" fillId="37" borderId="25" xfId="43" applyNumberFormat="1" applyFont="1" applyFill="1" applyBorder="1" applyAlignment="1">
      <alignment horizontal="center"/>
    </xf>
    <xf numFmtId="9" fontId="0" fillId="36" borderId="25" xfId="43" applyFont="1" applyFill="1" applyBorder="1" applyAlignment="1">
      <alignment horizontal="center"/>
    </xf>
    <xf numFmtId="9" fontId="0" fillId="0" borderId="25" xfId="43" applyFont="1" applyBorder="1" applyAlignment="1">
      <alignment horizontal="center"/>
    </xf>
    <xf numFmtId="9" fontId="0" fillId="0" borderId="25" xfId="43" applyFont="1" applyFill="1" applyBorder="1" applyAlignment="1">
      <alignment horizontal="center"/>
    </xf>
    <xf numFmtId="9" fontId="1" fillId="36" borderId="25" xfId="43" applyFont="1" applyFill="1" applyBorder="1" applyAlignment="1">
      <alignment horizontal="center"/>
    </xf>
    <xf numFmtId="165" fontId="0" fillId="36" borderId="26" xfId="0" applyNumberFormat="1" applyFill="1" applyBorder="1" applyAlignment="1">
      <alignment horizontal="center"/>
    </xf>
    <xf numFmtId="165" fontId="0" fillId="37" borderId="27" xfId="0" applyNumberFormat="1" applyFill="1" applyBorder="1" applyAlignment="1">
      <alignment horizontal="center"/>
    </xf>
    <xf numFmtId="165" fontId="0" fillId="37" borderId="25" xfId="0" applyNumberFormat="1" applyFill="1" applyBorder="1" applyAlignment="1">
      <alignment horizontal="center"/>
    </xf>
    <xf numFmtId="165" fontId="0" fillId="0" borderId="25" xfId="0" applyNumberFormat="1" applyBorder="1" applyAlignment="1">
      <alignment horizontal="center"/>
    </xf>
    <xf numFmtId="165" fontId="0" fillId="0" borderId="26" xfId="0" applyNumberFormat="1" applyBorder="1" applyAlignment="1">
      <alignment horizontal="center"/>
    </xf>
    <xf numFmtId="165" fontId="0" fillId="36" borderId="28" xfId="0" applyNumberFormat="1" applyFill="1" applyBorder="1" applyAlignment="1">
      <alignment horizontal="center"/>
    </xf>
    <xf numFmtId="2" fontId="0" fillId="0" borderId="25" xfId="0" applyNumberFormat="1" applyBorder="1" applyAlignment="1">
      <alignment horizontal="center"/>
    </xf>
    <xf numFmtId="0" fontId="0" fillId="36" borderId="25" xfId="0" applyFill="1" applyBorder="1" applyAlignment="1">
      <alignment horizontal="center"/>
    </xf>
    <xf numFmtId="0" fontId="19" fillId="0" borderId="0" xfId="0" applyFont="1" applyBorder="1" applyAlignment="1">
      <alignment horizontal="center" vertical="top"/>
    </xf>
    <xf numFmtId="10" fontId="18" fillId="0" borderId="0" xfId="44" applyNumberFormat="1" applyFont="1" applyAlignment="1">
      <alignment horizontal="left" vertical="center" wrapText="1"/>
    </xf>
    <xf numFmtId="0" fontId="18" fillId="0" borderId="0" xfId="0" applyFont="1" applyAlignment="1">
      <alignment horizontal="left" vertical="top" wrapText="1"/>
    </xf>
    <xf numFmtId="0" fontId="19" fillId="0" borderId="0" xfId="0" applyFont="1" applyAlignment="1">
      <alignment horizont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24">
    <dxf>
      <font>
        <strike val="0"/>
        <outline val="0"/>
        <shadow val="0"/>
        <u val="none"/>
        <vertAlign val="baseline"/>
        <sz val="11"/>
        <color rgb="FF1C245E"/>
        <name val="Calibri"/>
        <family val="2"/>
        <scheme val="minor"/>
      </font>
      <alignment horizontal="center" vertical="center" textRotation="0" wrapText="1" indent="0" justifyLastLine="0" shrinkToFit="0" readingOrder="0"/>
    </dxf>
    <dxf>
      <font>
        <strike val="0"/>
        <outline val="0"/>
        <shadow val="0"/>
        <u val="none"/>
        <vertAlign val="baseline"/>
        <sz val="11"/>
        <color rgb="FF1C245E"/>
        <name val="Calibri"/>
        <family val="2"/>
        <scheme val="minor"/>
      </font>
      <alignment horizontal="center" vertical="center" textRotation="0" wrapText="1" indent="0" justifyLastLine="0" shrinkToFit="0" readingOrder="0"/>
      <border diagonalUp="0" diagonalDown="0" outline="0">
        <left/>
        <right/>
        <top style="thin">
          <color rgb="FF5062E5"/>
        </top>
        <bottom style="thin">
          <color rgb="FF5062E5"/>
        </bottom>
      </border>
    </dxf>
    <dxf>
      <font>
        <strike val="0"/>
        <outline val="0"/>
        <shadow val="0"/>
        <u val="none"/>
        <vertAlign val="baseline"/>
        <sz val="11"/>
        <color rgb="FF1C245E"/>
        <name val="Calibri"/>
        <family val="2"/>
        <scheme val="minor"/>
      </font>
      <alignment horizontal="center" vertical="center" textRotation="0" wrapText="1" indent="0" justifyLastLine="0" shrinkToFit="0" readingOrder="0"/>
      <border diagonalUp="0" diagonalDown="0" outline="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right/>
        <top style="thin">
          <color rgb="FF5062E5"/>
        </top>
        <bottom style="thin">
          <color rgb="FF5062E5"/>
        </bottom>
      </border>
    </dxf>
    <dxf>
      <font>
        <b val="0"/>
        <i val="0"/>
        <strike val="0"/>
        <condense val="0"/>
        <extend val="0"/>
        <outline val="0"/>
        <shadow val="0"/>
        <u val="none"/>
        <vertAlign val="baseline"/>
        <sz val="11"/>
        <color rgb="FF1C245E"/>
        <name val="Calibri"/>
        <family val="2"/>
        <scheme val="minor"/>
      </font>
      <numFmt numFmtId="0" formatCode="General"/>
      <alignment horizontal="center" vertical="center" textRotation="0" wrapText="1" indent="0" justifyLastLine="0" shrinkToFit="0" readingOrder="0"/>
      <border diagonalUp="0" diagonalDown="0">
        <left/>
        <right/>
        <top style="thin">
          <color rgb="FF5062E5"/>
        </top>
        <bottom style="thin">
          <color rgb="FF5062E5"/>
        </bottom>
        <vertical/>
        <horizontal/>
      </border>
    </dxf>
    <dxf>
      <font>
        <strike val="0"/>
        <outline val="0"/>
        <shadow val="0"/>
        <u val="none"/>
        <vertAlign val="baseline"/>
        <sz val="11"/>
        <color rgb="FF1C245E"/>
        <name val="Calibri"/>
        <family val="2"/>
        <scheme val="minor"/>
      </font>
      <numFmt numFmtId="30" formatCode="@"/>
      <alignment horizontal="center" vertical="center" textRotation="0" wrapText="0" indent="0" justifyLastLine="0" shrinkToFit="0" readingOrder="0"/>
      <border diagonalUp="0" diagonalDown="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outline="0">
        <left/>
        <right/>
        <top style="thin">
          <color rgb="FF5062E5"/>
        </top>
        <bottom style="thin">
          <color rgb="FF5062E5"/>
        </bottom>
      </border>
    </dxf>
    <dxf>
      <font>
        <b val="0"/>
        <i val="0"/>
        <strike val="0"/>
        <condense val="0"/>
        <extend val="0"/>
        <outline val="0"/>
        <shadow val="0"/>
        <u val="none"/>
        <vertAlign val="baseline"/>
        <sz val="11"/>
        <color rgb="FF1C245E"/>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top style="thin">
          <color rgb="FF5062E5"/>
        </top>
        <bottom style="thin">
          <color rgb="FF5062E5"/>
        </bottom>
      </border>
    </dxf>
    <dxf>
      <font>
        <strike val="0"/>
        <outline val="0"/>
        <shadow val="0"/>
        <u val="none"/>
        <vertAlign val="baseline"/>
        <sz val="11"/>
        <color rgb="FF1C245E"/>
        <name val="Calibri"/>
        <family val="2"/>
        <scheme val="minor"/>
      </font>
      <alignment horizontal="center" vertical="center" textRotation="0" wrapText="1" indent="0" justifyLastLine="0" shrinkToFit="0" readingOrder="0"/>
      <border diagonalUp="0" diagonalDown="0" outline="0">
        <left/>
        <right/>
        <top style="thin">
          <color rgb="FF5062E5"/>
        </top>
        <bottom style="thin">
          <color rgb="FF5062E5"/>
        </bottom>
      </border>
    </dxf>
    <dxf>
      <font>
        <b val="0"/>
        <i val="0"/>
        <strike val="0"/>
        <condense val="0"/>
        <extend val="0"/>
        <outline val="0"/>
        <shadow val="0"/>
        <u val="none"/>
        <vertAlign val="baseline"/>
        <sz val="11"/>
        <color rgb="FF1C245E"/>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right/>
        <top style="thin">
          <color rgb="FF5062E5"/>
        </top>
        <bottom style="thin">
          <color rgb="FF5062E5"/>
        </bottom>
        <vertical/>
        <horizontal/>
      </border>
    </dxf>
    <dxf>
      <font>
        <b val="0"/>
        <i val="0"/>
        <strike val="0"/>
        <condense val="0"/>
        <extend val="0"/>
        <outline val="0"/>
        <shadow val="0"/>
        <u val="none"/>
        <vertAlign val="baseline"/>
        <sz val="11"/>
        <color rgb="FF1C245E"/>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top style="thin">
          <color rgb="FF5062E5"/>
        </top>
        <bottom style="thin">
          <color rgb="FF5062E5"/>
        </bottom>
      </border>
    </dxf>
    <dxf>
      <font>
        <strike val="0"/>
        <outline val="0"/>
        <shadow val="0"/>
        <u val="none"/>
        <vertAlign val="baseline"/>
        <sz val="11"/>
        <color rgb="FF1C245E"/>
        <name val="Calibri"/>
        <family val="2"/>
        <scheme val="minor"/>
      </font>
      <alignment horizontal="center" vertical="center" textRotation="0" wrapText="1" indent="0" justifyLastLine="0" shrinkToFit="0" readingOrder="0"/>
      <border diagonalUp="0" diagonalDown="0" outline="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border>
        <top style="thin">
          <color rgb="FF5062E5"/>
        </top>
      </border>
    </dxf>
    <dxf>
      <border diagonalUp="0" diagonalDown="0">
        <left style="thin">
          <color rgb="FF5062E5"/>
        </left>
        <right style="thin">
          <color rgb="FF5062E5"/>
        </right>
        <top style="thin">
          <color rgb="FF5062E5"/>
        </top>
        <bottom style="thin">
          <color rgb="FF5062E5"/>
        </bottom>
      </border>
    </dxf>
    <dxf>
      <font>
        <strike val="0"/>
        <outline val="0"/>
        <shadow val="0"/>
        <u val="none"/>
        <vertAlign val="baseline"/>
        <sz val="11"/>
        <color rgb="FF1C245E"/>
        <name val="Calibri"/>
        <family val="2"/>
        <scheme val="minor"/>
      </font>
      <alignment horizontal="center" vertical="center" textRotation="0" wrapText="1" indent="0" justifyLastLine="0" shrinkToFit="0" readingOrder="0"/>
    </dxf>
    <dxf>
      <border>
        <bottom style="thin">
          <color rgb="FF5062E5"/>
        </bottom>
      </border>
    </dxf>
    <dxf>
      <font>
        <b/>
        <i val="0"/>
        <strike val="0"/>
        <condense val="0"/>
        <extend val="0"/>
        <outline val="0"/>
        <shadow val="0"/>
        <u val="none"/>
        <vertAlign val="baseline"/>
        <sz val="11"/>
        <color theme="0"/>
        <name val="Calibri"/>
        <family val="2"/>
        <scheme val="minor"/>
      </font>
      <fill>
        <patternFill patternType="solid">
          <fgColor theme="7"/>
          <bgColor rgb="FF5062E5"/>
        </patternFill>
      </fill>
      <alignment horizontal="center" vertical="center" textRotation="0" wrapText="1" indent="0" justifyLastLine="0" shrinkToFit="0" readingOrder="0"/>
    </dxf>
  </dxfs>
  <tableStyles count="0" defaultTableStyle="TableStyleMedium2" defaultPivotStyle="PivotStyleLight16"/>
  <colors>
    <mruColors>
      <color rgb="FF1C245E"/>
      <color rgb="FF5062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469232</xdr:rowOff>
        </xdr:from>
        <xdr:to>
          <xdr:col>0</xdr:col>
          <xdr:colOff>869950</xdr:colOff>
          <xdr:row>3</xdr:row>
          <xdr:rowOff>203868</xdr:rowOff>
        </xdr:to>
        <xdr:sp macro="" textlink="">
          <xdr:nvSpPr>
            <xdr:cNvPr id="1025" name="Control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469232</xdr:rowOff>
        </xdr:from>
        <xdr:to>
          <xdr:col>0</xdr:col>
          <xdr:colOff>869950</xdr:colOff>
          <xdr:row>3</xdr:row>
          <xdr:rowOff>203868</xdr:rowOff>
        </xdr:to>
        <xdr:sp macro="" textlink="">
          <xdr:nvSpPr>
            <xdr:cNvPr id="1026" name="Control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622300</xdr:colOff>
          <xdr:row>2</xdr:row>
          <xdr:rowOff>469232</xdr:rowOff>
        </xdr:from>
        <xdr:to>
          <xdr:col>1</xdr:col>
          <xdr:colOff>429461</xdr:colOff>
          <xdr:row>3</xdr:row>
          <xdr:rowOff>203868</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0</xdr:col>
      <xdr:colOff>167482</xdr:colOff>
      <xdr:row>0</xdr:row>
      <xdr:rowOff>157162</xdr:rowOff>
    </xdr:from>
    <xdr:to>
      <xdr:col>2</xdr:col>
      <xdr:colOff>357188</xdr:colOff>
      <xdr:row>1</xdr:row>
      <xdr:rowOff>2691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7482" y="157162"/>
          <a:ext cx="2532062" cy="47894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5F7621F-E5B4-4319-BC85-4F773FD65753}" name="Table8" displayName="Table8" ref="A4:S10" totalsRowShown="0" headerRowDxfId="23" dataDxfId="21" headerRowBorderDxfId="22" tableBorderDxfId="20" totalsRowBorderDxfId="19">
  <sortState xmlns:xlrd2="http://schemas.microsoft.com/office/spreadsheetml/2017/richdata2" ref="A5:R10">
    <sortCondition descending="1" ref="K10"/>
  </sortState>
  <tableColumns count="19">
    <tableColumn id="1" xr3:uid="{B8748191-6259-4E9C-B7D6-814D8A889729}" name="Project Id" dataDxfId="18"/>
    <tableColumn id="2" xr3:uid="{FA72D5C3-049E-4A60-9C85-A4B2738F431E}" name="Type of Project" dataDxfId="17"/>
    <tableColumn id="25" xr3:uid="{F64F3F0C-DB52-4B46-86D5-6ADC09D45CC0}" name="REC Value ($)" dataDxfId="16" dataCellStyle="Currency"/>
    <tableColumn id="3" xr3:uid="{B9B594B9-9A24-4FD2-9A98-127F06C5B712}" name="Projected Project Size (AC kW) " dataDxfId="15"/>
    <tableColumn id="10" xr3:uid="{9DCF5C31-4143-4030-B543-E7C8E31C04BD}" name="Size Category (AC kW)" dataDxfId="14"/>
    <tableColumn id="9" xr3:uid="{AEC649DB-E66D-4FEE-97D6-DBC3A58AB4BF}" name="Size Points" dataDxfId="13"/>
    <tableColumn id="28" xr3:uid="{6E922EC9-A55F-48A3-A625-A60D46585D14}" name="Region for Regional Environmental Justice Scores" dataDxfId="12"/>
    <tableColumn id="4" xr3:uid="{8FE29A6B-0CBF-44B4-B9BA-5F007365C3F9}" name="Regional Environmental Justice Score Points" dataDxfId="11"/>
    <tableColumn id="5" xr3:uid="{47067D64-4636-4869-B174-2BA9D0D07EE1}" name="Environmental Justice Community " dataDxfId="10"/>
    <tableColumn id="29" xr3:uid="{CF6E6353-78DD-447C-ABEC-11B33C3B0CEF}" name="EJC Points" dataDxfId="9"/>
    <tableColumn id="6" xr3:uid="{CE1FDE0B-D266-4F10-8412-9783F025C536}" name="Low-Income Census Tract" dataDxfId="8"/>
    <tableColumn id="19" xr3:uid="{97AFEAB9-DED6-49F0-8858-ED8A33BDF4F4}" name="LI CT Points" dataDxfId="7"/>
    <tableColumn id="7" xr3:uid="{0837CF5B-5469-4FC2-B41D-D94368159CBC}" name="Minority/Women - Owned Business Enterprise* " dataDxfId="6"/>
    <tableColumn id="20" xr3:uid="{13A6A2F8-9791-42B0-BF6E-4CE3F71421B7}" name="MWBE Points" dataDxfId="5"/>
    <tableColumn id="12" xr3:uid="{B10014C5-4C2E-4075-8578-ABFBA638F582}" name="Anchor Type: Non-Profit/ Public Facility" dataDxfId="4"/>
    <tableColumn id="26" xr3:uid="{A0511E76-1FA9-4235-8EC2-5CE19E2F08E7}" name="Anchor Type: Project Host (Yes or No)" dataDxfId="3"/>
    <tableColumn id="8" xr3:uid="{C3AC1561-D8B7-4DDC-9EEF-55756C00D0FC}" name="Anchor Type: Critical Service Provider (Yes or No)" dataDxfId="2"/>
    <tableColumn id="11" xr3:uid="{BCF5A719-863D-4022-8C11-633514D14AAF}" name="Anchor Type Points" dataDxfId="1"/>
    <tableColumn id="13" xr3:uid="{A86A7477-5E5D-4950-8CE1-0DD91B6C5310}" name="Total Points"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drawing" Target="../drawings/drawing1.xml"/><Relationship Id="rId7" Type="http://schemas.openxmlformats.org/officeDocument/2006/relationships/control" Target="../activeX/activeX2.xml"/><Relationship Id="rId2" Type="http://schemas.openxmlformats.org/officeDocument/2006/relationships/printerSettings" Target="../printerSettings/printerSettings1.bin"/><Relationship Id="rId1" Type="http://schemas.openxmlformats.org/officeDocument/2006/relationships/hyperlink" Target="https://nam04.safelinks.protection.outlook.com/?url=https%3A%2F%2Fwww.illinoissfa.com%2Fapp%2Fuploads%2F2020%2F06%2FILSFA_ProjectSelectionProtocol.pdf&amp;data=01%7C01%7Claura.oakleaf%40elevateenergy.org%7C61a42e8e570b4196976208d84f81fcac%7Cb90f1c906dfd45178a976dad20806bbc%7C0&amp;sdata=pxLLxQp%2Bj21hX%2BqRg1jqhnKC4CE1gtqxIGYPw3Cr%2BSQ%3D&amp;reserved=0" TargetMode="External"/><Relationship Id="rId6" Type="http://schemas.openxmlformats.org/officeDocument/2006/relationships/image" Target="../media/image1.emf"/><Relationship Id="rId5" Type="http://schemas.openxmlformats.org/officeDocument/2006/relationships/control" Target="../activeX/activeX1.xml"/><Relationship Id="rId10" Type="http://schemas.openxmlformats.org/officeDocument/2006/relationships/table" Target="../tables/table1.xml"/><Relationship Id="rId4" Type="http://schemas.openxmlformats.org/officeDocument/2006/relationships/vmlDrawing" Target="../drawings/vmlDrawing1.vml"/><Relationship Id="rId9" Type="http://schemas.openxmlformats.org/officeDocument/2006/relationships/image" Target="../media/image2.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24"/>
  <sheetViews>
    <sheetView showGridLines="0" tabSelected="1" zoomScale="95" zoomScaleNormal="95" workbookViewId="0">
      <selection activeCell="A14" sqref="A14:Q14"/>
    </sheetView>
  </sheetViews>
  <sheetFormatPr defaultRowHeight="14.5" x14ac:dyDescent="0.35"/>
  <cols>
    <col min="1" max="1" width="15.26953125" customWidth="1"/>
    <col min="2" max="2" width="18.26953125" customWidth="1"/>
    <col min="3" max="3" width="16.54296875" bestFit="1" customWidth="1"/>
    <col min="4" max="4" width="15.54296875" customWidth="1"/>
    <col min="5" max="5" width="14.7265625" customWidth="1"/>
    <col min="6" max="6" width="9.1796875" customWidth="1"/>
    <col min="7" max="7" width="14" customWidth="1"/>
    <col min="8" max="8" width="15.26953125" customWidth="1"/>
    <col min="9" max="9" width="15" customWidth="1"/>
    <col min="10" max="10" width="9.1796875" customWidth="1"/>
    <col min="11" max="11" width="9.81640625" customWidth="1"/>
    <col min="12" max="12" width="9.7265625" customWidth="1"/>
    <col min="13" max="13" width="16.81640625" customWidth="1"/>
    <col min="14" max="14" width="16.26953125" style="19" customWidth="1"/>
    <col min="15" max="15" width="13.26953125" style="19" customWidth="1"/>
    <col min="16" max="16" width="12.453125" customWidth="1"/>
    <col min="17" max="17" width="14.26953125" customWidth="1"/>
    <col min="21" max="21" width="38.26953125" customWidth="1"/>
    <col min="22" max="22" width="20" customWidth="1"/>
    <col min="23" max="23" width="14.1796875" customWidth="1"/>
  </cols>
  <sheetData>
    <row r="1" spans="1:24" ht="50.5" customHeight="1" x14ac:dyDescent="0.35"/>
    <row r="2" spans="1:24" s="40" customFormat="1" ht="50.5" customHeight="1" x14ac:dyDescent="0.7">
      <c r="A2" s="67" t="s">
        <v>61</v>
      </c>
      <c r="B2" s="67"/>
      <c r="C2" s="67"/>
      <c r="D2" s="67"/>
      <c r="E2" s="67"/>
      <c r="F2" s="67"/>
      <c r="G2" s="67"/>
      <c r="H2" s="67"/>
      <c r="I2" s="67"/>
      <c r="J2" s="67"/>
      <c r="K2" s="67"/>
      <c r="L2" s="67"/>
      <c r="M2" s="67"/>
      <c r="N2" s="67"/>
      <c r="O2" s="67"/>
      <c r="P2" s="67"/>
      <c r="Q2" s="67"/>
      <c r="R2" s="67"/>
      <c r="S2" s="67"/>
    </row>
    <row r="3" spans="1:24" ht="37.5" customHeight="1" x14ac:dyDescent="0.35">
      <c r="A3" s="64" t="s">
        <v>60</v>
      </c>
      <c r="B3" s="64"/>
      <c r="C3" s="64"/>
      <c r="D3" s="64"/>
      <c r="E3" s="64"/>
      <c r="F3" s="64"/>
      <c r="G3" s="64"/>
      <c r="H3" s="64"/>
      <c r="I3" s="64"/>
      <c r="J3" s="64"/>
      <c r="K3" s="64"/>
      <c r="L3" s="64"/>
      <c r="M3" s="64"/>
      <c r="N3" s="64"/>
      <c r="O3" s="64"/>
      <c r="P3" s="64"/>
      <c r="Q3" s="64"/>
      <c r="R3" s="19"/>
      <c r="S3" s="19"/>
      <c r="T3" s="20"/>
    </row>
    <row r="4" spans="1:24" ht="62.25" customHeight="1" x14ac:dyDescent="0.35">
      <c r="A4" s="21" t="s">
        <v>37</v>
      </c>
      <c r="B4" s="21" t="s">
        <v>5</v>
      </c>
      <c r="C4" s="21" t="s">
        <v>30</v>
      </c>
      <c r="D4" s="21" t="s">
        <v>38</v>
      </c>
      <c r="E4" s="21" t="s">
        <v>40</v>
      </c>
      <c r="F4" s="21" t="s">
        <v>22</v>
      </c>
      <c r="G4" s="21" t="s">
        <v>54</v>
      </c>
      <c r="H4" s="21" t="s">
        <v>57</v>
      </c>
      <c r="I4" s="21" t="s">
        <v>44</v>
      </c>
      <c r="J4" s="21" t="s">
        <v>26</v>
      </c>
      <c r="K4" s="21" t="s">
        <v>45</v>
      </c>
      <c r="L4" s="21" t="s">
        <v>34</v>
      </c>
      <c r="M4" s="21" t="s">
        <v>79</v>
      </c>
      <c r="N4" s="21" t="s">
        <v>41</v>
      </c>
      <c r="O4" s="21" t="s">
        <v>46</v>
      </c>
      <c r="P4" s="21" t="s">
        <v>42</v>
      </c>
      <c r="Q4" s="21" t="s">
        <v>43</v>
      </c>
      <c r="R4" s="21" t="s">
        <v>31</v>
      </c>
      <c r="S4" s="21" t="s">
        <v>62</v>
      </c>
      <c r="U4" s="41" t="s">
        <v>21</v>
      </c>
      <c r="V4" s="41" t="s">
        <v>20</v>
      </c>
      <c r="W4" s="41" t="s">
        <v>19</v>
      </c>
      <c r="X4" s="41" t="s">
        <v>63</v>
      </c>
    </row>
    <row r="5" spans="1:24" ht="14.5" customHeight="1" x14ac:dyDescent="0.35">
      <c r="A5" s="24" t="s">
        <v>48</v>
      </c>
      <c r="B5" s="24" t="s">
        <v>9</v>
      </c>
      <c r="C5" s="25">
        <v>5925418.1699999999</v>
      </c>
      <c r="D5" s="26">
        <v>2000</v>
      </c>
      <c r="E5" s="34" t="s">
        <v>39</v>
      </c>
      <c r="F5" s="34">
        <v>0</v>
      </c>
      <c r="G5" s="26" t="s">
        <v>55</v>
      </c>
      <c r="H5" s="22">
        <v>2</v>
      </c>
      <c r="I5" s="26" t="s">
        <v>7</v>
      </c>
      <c r="J5" s="26">
        <v>2</v>
      </c>
      <c r="K5" s="26" t="s">
        <v>7</v>
      </c>
      <c r="L5" s="26">
        <v>2</v>
      </c>
      <c r="M5" s="26" t="s">
        <v>7</v>
      </c>
      <c r="N5" s="27">
        <v>2</v>
      </c>
      <c r="O5" s="26" t="s">
        <v>58</v>
      </c>
      <c r="P5" s="23" t="s">
        <v>8</v>
      </c>
      <c r="Q5" s="26" t="s">
        <v>7</v>
      </c>
      <c r="R5" s="26">
        <v>2.5</v>
      </c>
      <c r="S5" s="24">
        <v>8.5</v>
      </c>
      <c r="U5" s="42" t="s">
        <v>64</v>
      </c>
      <c r="V5" s="44">
        <v>33796730.670000002</v>
      </c>
      <c r="W5" s="50">
        <v>1</v>
      </c>
      <c r="X5" s="56">
        <v>0</v>
      </c>
    </row>
    <row r="6" spans="1:24" ht="14.5" customHeight="1" x14ac:dyDescent="0.35">
      <c r="A6" s="29" t="s">
        <v>49</v>
      </c>
      <c r="B6" s="24" t="s">
        <v>9</v>
      </c>
      <c r="C6" s="30">
        <v>5910121.9800000004</v>
      </c>
      <c r="D6" s="31">
        <v>2000</v>
      </c>
      <c r="E6" s="34" t="s">
        <v>39</v>
      </c>
      <c r="F6" s="34">
        <v>0</v>
      </c>
      <c r="G6" s="26" t="s">
        <v>55</v>
      </c>
      <c r="H6" s="22">
        <v>2</v>
      </c>
      <c r="I6" s="31" t="s">
        <v>7</v>
      </c>
      <c r="J6" s="31">
        <v>2</v>
      </c>
      <c r="K6" s="31" t="s">
        <v>7</v>
      </c>
      <c r="L6" s="31">
        <v>2</v>
      </c>
      <c r="M6" s="31" t="s">
        <v>7</v>
      </c>
      <c r="N6" s="32">
        <v>2</v>
      </c>
      <c r="O6" s="31" t="s">
        <v>59</v>
      </c>
      <c r="P6" s="33" t="s">
        <v>8</v>
      </c>
      <c r="Q6" s="31" t="s">
        <v>7</v>
      </c>
      <c r="R6" s="31">
        <v>2.5</v>
      </c>
      <c r="S6" s="24">
        <v>8.5</v>
      </c>
      <c r="U6" s="42" t="s">
        <v>65</v>
      </c>
      <c r="V6" s="44">
        <v>0</v>
      </c>
      <c r="W6" s="50">
        <v>0</v>
      </c>
      <c r="X6" s="56">
        <v>0.5</v>
      </c>
    </row>
    <row r="7" spans="1:24" ht="14.5" customHeight="1" x14ac:dyDescent="0.35">
      <c r="A7" s="24" t="s">
        <v>50</v>
      </c>
      <c r="B7" s="24" t="s">
        <v>9</v>
      </c>
      <c r="C7" s="25">
        <v>5634091.6200000001</v>
      </c>
      <c r="D7" s="26">
        <v>2000</v>
      </c>
      <c r="E7" s="34" t="s">
        <v>39</v>
      </c>
      <c r="F7" s="34">
        <v>0</v>
      </c>
      <c r="G7" s="26" t="s">
        <v>56</v>
      </c>
      <c r="H7" s="22">
        <v>0</v>
      </c>
      <c r="I7" s="26" t="s">
        <v>7</v>
      </c>
      <c r="J7" s="26">
        <v>2</v>
      </c>
      <c r="K7" s="26" t="s">
        <v>7</v>
      </c>
      <c r="L7" s="26">
        <v>2</v>
      </c>
      <c r="M7" s="26" t="s">
        <v>7</v>
      </c>
      <c r="N7" s="27">
        <v>2</v>
      </c>
      <c r="O7" s="26" t="s">
        <v>58</v>
      </c>
      <c r="P7" s="23" t="s">
        <v>7</v>
      </c>
      <c r="Q7" s="26" t="s">
        <v>7</v>
      </c>
      <c r="R7" s="26">
        <v>3.25</v>
      </c>
      <c r="S7" s="24">
        <v>7.25</v>
      </c>
      <c r="U7" s="42" t="s">
        <v>66</v>
      </c>
      <c r="V7" s="44">
        <v>0</v>
      </c>
      <c r="W7" s="50">
        <v>0</v>
      </c>
      <c r="X7" s="56">
        <v>1</v>
      </c>
    </row>
    <row r="8" spans="1:24" ht="14.5" customHeight="1" x14ac:dyDescent="0.35">
      <c r="A8" s="24" t="s">
        <v>51</v>
      </c>
      <c r="B8" s="24" t="s">
        <v>9</v>
      </c>
      <c r="C8" s="25">
        <v>5208488.46</v>
      </c>
      <c r="D8" s="26">
        <v>1950</v>
      </c>
      <c r="E8" s="34" t="s">
        <v>39</v>
      </c>
      <c r="F8" s="34">
        <v>0</v>
      </c>
      <c r="G8" s="26" t="s">
        <v>55</v>
      </c>
      <c r="H8" s="22">
        <v>2</v>
      </c>
      <c r="I8" s="26" t="s">
        <v>7</v>
      </c>
      <c r="J8" s="26">
        <v>2</v>
      </c>
      <c r="K8" s="26" t="s">
        <v>7</v>
      </c>
      <c r="L8" s="26">
        <v>2</v>
      </c>
      <c r="M8" s="26" t="s">
        <v>7</v>
      </c>
      <c r="N8" s="27">
        <v>2</v>
      </c>
      <c r="O8" s="26" t="s">
        <v>59</v>
      </c>
      <c r="P8" s="23" t="s">
        <v>7</v>
      </c>
      <c r="Q8" s="26" t="s">
        <v>8</v>
      </c>
      <c r="R8" s="26">
        <v>2.75</v>
      </c>
      <c r="S8" s="24">
        <v>8.75</v>
      </c>
      <c r="U8" s="42" t="s">
        <v>67</v>
      </c>
      <c r="V8" s="44">
        <v>0</v>
      </c>
      <c r="W8" s="50">
        <v>0</v>
      </c>
      <c r="X8" s="56">
        <v>1.5</v>
      </c>
    </row>
    <row r="9" spans="1:24" ht="14.5" customHeight="1" x14ac:dyDescent="0.35">
      <c r="A9" s="24" t="s">
        <v>52</v>
      </c>
      <c r="B9" s="24" t="s">
        <v>9</v>
      </c>
      <c r="C9" s="25">
        <v>5208488.46</v>
      </c>
      <c r="D9" s="26">
        <v>1950</v>
      </c>
      <c r="E9" s="34" t="s">
        <v>39</v>
      </c>
      <c r="F9" s="34">
        <v>0</v>
      </c>
      <c r="G9" s="26" t="s">
        <v>55</v>
      </c>
      <c r="H9" s="22">
        <v>2</v>
      </c>
      <c r="I9" s="26" t="s">
        <v>7</v>
      </c>
      <c r="J9" s="26">
        <v>2</v>
      </c>
      <c r="K9" s="26" t="s">
        <v>7</v>
      </c>
      <c r="L9" s="26">
        <v>2</v>
      </c>
      <c r="M9" s="26" t="s">
        <v>7</v>
      </c>
      <c r="N9" s="27">
        <v>2</v>
      </c>
      <c r="O9" s="26" t="s">
        <v>59</v>
      </c>
      <c r="P9" s="23" t="s">
        <v>7</v>
      </c>
      <c r="Q9" s="26" t="s">
        <v>8</v>
      </c>
      <c r="R9" s="26">
        <v>2.75</v>
      </c>
      <c r="S9" s="24">
        <v>8.75</v>
      </c>
      <c r="U9" s="43" t="s">
        <v>68</v>
      </c>
      <c r="V9" s="45">
        <v>28162639.050000001</v>
      </c>
      <c r="W9" s="51">
        <v>0.83329477413029307</v>
      </c>
      <c r="X9" s="57">
        <v>2</v>
      </c>
    </row>
    <row r="10" spans="1:24" ht="14.5" customHeight="1" x14ac:dyDescent="0.35">
      <c r="A10" s="24" t="s">
        <v>53</v>
      </c>
      <c r="B10" s="24" t="s">
        <v>9</v>
      </c>
      <c r="C10" s="25">
        <v>5910121.9800000004</v>
      </c>
      <c r="D10" s="26">
        <v>2000</v>
      </c>
      <c r="E10" s="34" t="s">
        <v>39</v>
      </c>
      <c r="F10" s="34">
        <v>0</v>
      </c>
      <c r="G10" s="26" t="s">
        <v>55</v>
      </c>
      <c r="H10" s="22">
        <v>2</v>
      </c>
      <c r="I10" s="26" t="s">
        <v>7</v>
      </c>
      <c r="J10" s="26">
        <v>2</v>
      </c>
      <c r="K10" s="26" t="s">
        <v>7</v>
      </c>
      <c r="L10" s="26">
        <v>2</v>
      </c>
      <c r="M10" s="26" t="s">
        <v>7</v>
      </c>
      <c r="N10" s="27">
        <v>2</v>
      </c>
      <c r="O10" s="26" t="s">
        <v>59</v>
      </c>
      <c r="P10" s="23" t="s">
        <v>8</v>
      </c>
      <c r="Q10" s="26" t="s">
        <v>7</v>
      </c>
      <c r="R10" s="26">
        <v>2.5</v>
      </c>
      <c r="S10" s="24">
        <v>8.5</v>
      </c>
      <c r="U10" s="43" t="s">
        <v>69</v>
      </c>
      <c r="V10" s="45">
        <v>0</v>
      </c>
      <c r="W10" s="51">
        <v>0</v>
      </c>
      <c r="X10" s="58">
        <v>1</v>
      </c>
    </row>
    <row r="11" spans="1:24" ht="14.5" customHeight="1" x14ac:dyDescent="0.35">
      <c r="R11" s="28"/>
      <c r="U11" s="43" t="s">
        <v>70</v>
      </c>
      <c r="V11" s="46">
        <v>0</v>
      </c>
      <c r="W11" s="51">
        <v>0</v>
      </c>
      <c r="X11" s="59">
        <v>1</v>
      </c>
    </row>
    <row r="12" spans="1:24" ht="14.5" customHeight="1" x14ac:dyDescent="0.35">
      <c r="R12" s="28"/>
      <c r="U12" s="43" t="s">
        <v>71</v>
      </c>
      <c r="V12" s="45">
        <v>5634091.6200000001</v>
      </c>
      <c r="W12" s="51">
        <v>0.16670522586970687</v>
      </c>
      <c r="X12" s="58">
        <v>0</v>
      </c>
    </row>
    <row r="13" spans="1:24" s="37" customFormat="1" ht="32.25" customHeight="1" x14ac:dyDescent="0.35">
      <c r="A13"/>
      <c r="B13"/>
      <c r="C13"/>
      <c r="D13"/>
      <c r="E13"/>
      <c r="F13"/>
      <c r="G13"/>
      <c r="H13"/>
      <c r="I13"/>
      <c r="J13"/>
      <c r="K13"/>
      <c r="L13"/>
      <c r="M13"/>
      <c r="N13" s="19"/>
      <c r="O13" s="19"/>
      <c r="P13"/>
      <c r="Q13"/>
      <c r="R13" s="28"/>
      <c r="S13"/>
      <c r="U13" s="42" t="s">
        <v>72</v>
      </c>
      <c r="V13" s="44">
        <v>33796730.670000002</v>
      </c>
      <c r="W13" s="52">
        <v>1</v>
      </c>
      <c r="X13" s="56">
        <v>2</v>
      </c>
    </row>
    <row r="14" spans="1:24" s="35" customFormat="1" ht="26.25" customHeight="1" x14ac:dyDescent="0.35">
      <c r="A14" s="65" t="s">
        <v>47</v>
      </c>
      <c r="B14" s="65"/>
      <c r="C14" s="65"/>
      <c r="D14" s="65"/>
      <c r="E14" s="65"/>
      <c r="F14" s="65"/>
      <c r="G14" s="65"/>
      <c r="H14" s="65"/>
      <c r="I14" s="65"/>
      <c r="J14" s="65"/>
      <c r="K14" s="65"/>
      <c r="L14" s="65"/>
      <c r="M14" s="65"/>
      <c r="N14" s="65"/>
      <c r="O14" s="65"/>
      <c r="P14" s="65"/>
      <c r="Q14" s="65"/>
      <c r="R14" s="36"/>
      <c r="S14" s="37"/>
      <c r="U14" s="43" t="s">
        <v>73</v>
      </c>
      <c r="V14" s="47">
        <v>33796730.670000002</v>
      </c>
      <c r="W14" s="53">
        <v>1</v>
      </c>
      <c r="X14" s="60">
        <v>2</v>
      </c>
    </row>
    <row r="15" spans="1:24" s="35" customFormat="1" ht="31.5" customHeight="1" x14ac:dyDescent="0.35">
      <c r="S15" s="38"/>
      <c r="U15" s="42" t="s">
        <v>74</v>
      </c>
      <c r="V15" s="44">
        <v>33796730.670000002</v>
      </c>
      <c r="W15" s="52">
        <v>1</v>
      </c>
      <c r="X15" s="61">
        <v>2</v>
      </c>
    </row>
    <row r="16" spans="1:24" ht="14.5" customHeight="1" x14ac:dyDescent="0.35">
      <c r="A16" s="66" t="s">
        <v>78</v>
      </c>
      <c r="B16" s="66"/>
      <c r="C16" s="66"/>
      <c r="D16" s="66"/>
      <c r="E16" s="66"/>
      <c r="F16" s="66"/>
      <c r="G16" s="66"/>
      <c r="H16" s="66"/>
      <c r="I16" s="66"/>
      <c r="J16" s="66"/>
      <c r="K16" s="66"/>
      <c r="L16" s="66"/>
      <c r="M16" s="66"/>
      <c r="N16" s="66"/>
      <c r="O16" s="66"/>
      <c r="P16" s="66"/>
      <c r="Q16" s="66"/>
      <c r="R16" s="39"/>
      <c r="S16" s="35"/>
      <c r="U16" s="43" t="s">
        <v>75</v>
      </c>
      <c r="V16" s="48">
        <v>33796730.670000002</v>
      </c>
      <c r="W16" s="54">
        <v>1</v>
      </c>
      <c r="X16" s="60">
        <v>2</v>
      </c>
    </row>
    <row r="17" spans="18:24" ht="14.5" customHeight="1" x14ac:dyDescent="0.35">
      <c r="R17" s="28"/>
      <c r="U17" s="43" t="s">
        <v>76</v>
      </c>
      <c r="V17" s="48">
        <v>16051068.539999999</v>
      </c>
      <c r="W17" s="54">
        <v>0.47492962253440352</v>
      </c>
      <c r="X17" s="62">
        <v>0.75</v>
      </c>
    </row>
    <row r="18" spans="18:24" ht="14.5" customHeight="1" x14ac:dyDescent="0.35">
      <c r="R18" s="28"/>
      <c r="U18" s="43" t="s">
        <v>77</v>
      </c>
      <c r="V18" s="48">
        <v>23379753.75</v>
      </c>
      <c r="W18" s="54">
        <v>0.6917756033353033</v>
      </c>
      <c r="X18" s="62">
        <v>0.5</v>
      </c>
    </row>
    <row r="19" spans="18:24" ht="14.5" customHeight="1" x14ac:dyDescent="0.35">
      <c r="R19" s="28"/>
      <c r="U19" s="42" t="s">
        <v>23</v>
      </c>
      <c r="V19" s="49">
        <v>33796730.670000002</v>
      </c>
      <c r="W19" s="55"/>
      <c r="X19" s="63"/>
    </row>
    <row r="20" spans="18:24" ht="14.5" customHeight="1" x14ac:dyDescent="0.35"/>
    <row r="21" spans="18:24" ht="14.5" customHeight="1" x14ac:dyDescent="0.35"/>
    <row r="22" spans="18:24" ht="72" customHeight="1" x14ac:dyDescent="0.35"/>
    <row r="23" spans="18:24" ht="14.5" customHeight="1" x14ac:dyDescent="0.35"/>
    <row r="24" spans="18:24" ht="14.5" customHeight="1" x14ac:dyDescent="0.35"/>
  </sheetData>
  <mergeCells count="4">
    <mergeCell ref="A3:Q3"/>
    <mergeCell ref="A14:Q14"/>
    <mergeCell ref="A16:Q16"/>
    <mergeCell ref="A2:S2"/>
  </mergeCells>
  <phoneticPr fontId="21" type="noConversion"/>
  <hyperlinks>
    <hyperlink ref="A14" r:id="rId1" display="https://nam04.safelinks.protection.outlook.com/?url=https%3A%2F%2Fwww.illinoissfa.com%2Fapp%2Fuploads%2F2020%2F06%2FILSFA_ProjectSelectionProtocol.pdf&amp;data=01%7C01%7Claura.oakleaf%40elevateenergy.org%7C61a42e8e570b4196976208d84f81fcac%7Cb90f1c906dfd45178a976dad20806bbc%7C0&amp;sdata=pxLLxQp%2Bj21hX%2BqRg1jqhnKC4CE1gtqxIGYPw3Cr%2BSQ%3D&amp;reserved=0" xr:uid="{94F2FFFF-2DF4-4C05-8062-56966390D935}"/>
  </hyperlinks>
  <pageMargins left="0.75" right="0.75" top="1" bottom="1" header="0.5" footer="0.5"/>
  <pageSetup orientation="portrait" r:id="rId2"/>
  <drawing r:id="rId3"/>
  <legacyDrawing r:id="rId4"/>
  <controls>
    <mc:AlternateContent xmlns:mc="http://schemas.openxmlformats.org/markup-compatibility/2006">
      <mc:Choice Requires="x14">
        <control shapeId="1025" r:id="rId5" name="Control 1">
          <controlPr defaultSize="0" r:id="rId6">
            <anchor moveWithCells="1">
              <from>
                <xdr:col>0</xdr:col>
                <xdr:colOff>0</xdr:colOff>
                <xdr:row>2</xdr:row>
                <xdr:rowOff>469900</xdr:rowOff>
              </from>
              <to>
                <xdr:col>0</xdr:col>
                <xdr:colOff>869950</xdr:colOff>
                <xdr:row>3</xdr:row>
                <xdr:rowOff>203200</xdr:rowOff>
              </to>
            </anchor>
          </controlPr>
        </control>
      </mc:Choice>
      <mc:Fallback>
        <control shapeId="1025" r:id="rId5" name="Control 1"/>
      </mc:Fallback>
    </mc:AlternateContent>
    <mc:AlternateContent xmlns:mc="http://schemas.openxmlformats.org/markup-compatibility/2006">
      <mc:Choice Requires="x14">
        <control shapeId="1026" r:id="rId7" name="Control 2">
          <controlPr defaultSize="0" r:id="rId6">
            <anchor moveWithCells="1">
              <from>
                <xdr:col>0</xdr:col>
                <xdr:colOff>0</xdr:colOff>
                <xdr:row>2</xdr:row>
                <xdr:rowOff>469900</xdr:rowOff>
              </from>
              <to>
                <xdr:col>0</xdr:col>
                <xdr:colOff>869950</xdr:colOff>
                <xdr:row>3</xdr:row>
                <xdr:rowOff>203200</xdr:rowOff>
              </to>
            </anchor>
          </controlPr>
        </control>
      </mc:Choice>
      <mc:Fallback>
        <control shapeId="1026" r:id="rId7" name="Control 2"/>
      </mc:Fallback>
    </mc:AlternateContent>
    <mc:AlternateContent xmlns:mc="http://schemas.openxmlformats.org/markup-compatibility/2006">
      <mc:Choice Requires="x14">
        <control shapeId="1027" r:id="rId8" name="Control 3">
          <controlPr defaultSize="0" r:id="rId9">
            <anchor moveWithCells="1">
              <from>
                <xdr:col>0</xdr:col>
                <xdr:colOff>622300</xdr:colOff>
                <xdr:row>2</xdr:row>
                <xdr:rowOff>469900</xdr:rowOff>
              </from>
              <to>
                <xdr:col>1</xdr:col>
                <xdr:colOff>431800</xdr:colOff>
                <xdr:row>3</xdr:row>
                <xdr:rowOff>203200</xdr:rowOff>
              </to>
            </anchor>
          </controlPr>
        </control>
      </mc:Choice>
      <mc:Fallback>
        <control shapeId="1027" r:id="rId8" name="Control 3"/>
      </mc:Fallback>
    </mc:AlternateContent>
  </controls>
  <tableParts count="1">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51CE5-0A25-4FF5-A6A3-AB5C71C38B65}">
  <dimension ref="A1:X8"/>
  <sheetViews>
    <sheetView showGridLines="0" topLeftCell="P1" workbookViewId="0">
      <selection activeCell="T1" sqref="T1:T1048576"/>
    </sheetView>
  </sheetViews>
  <sheetFormatPr defaultRowHeight="14.5" x14ac:dyDescent="0.35"/>
  <cols>
    <col min="6" max="6" width="12.26953125" customWidth="1"/>
    <col min="20" max="20" width="15.1796875" customWidth="1"/>
    <col min="21" max="21" width="6.81640625" style="8" customWidth="1"/>
    <col min="22" max="22" width="13.54296875" customWidth="1"/>
    <col min="23" max="23" width="14.453125" customWidth="1"/>
    <col min="24" max="24" width="10.81640625" customWidth="1"/>
  </cols>
  <sheetData>
    <row r="1" spans="1:24" ht="72.5" x14ac:dyDescent="0.35">
      <c r="A1" s="14" t="s">
        <v>0</v>
      </c>
      <c r="B1" s="15" t="s">
        <v>5</v>
      </c>
      <c r="C1" s="15" t="s">
        <v>30</v>
      </c>
      <c r="D1" s="15" t="s">
        <v>1</v>
      </c>
      <c r="E1" s="15" t="s">
        <v>32</v>
      </c>
      <c r="F1" s="15" t="s">
        <v>22</v>
      </c>
      <c r="G1" s="15" t="s">
        <v>2</v>
      </c>
      <c r="H1" s="15" t="s">
        <v>14</v>
      </c>
      <c r="I1" s="15" t="s">
        <v>33</v>
      </c>
      <c r="J1" s="15" t="s">
        <v>25</v>
      </c>
      <c r="K1" s="15" t="s">
        <v>26</v>
      </c>
      <c r="L1" s="15" t="s">
        <v>27</v>
      </c>
      <c r="M1" s="15" t="s">
        <v>34</v>
      </c>
      <c r="N1" s="15" t="s">
        <v>3</v>
      </c>
      <c r="O1" s="15" t="s">
        <v>28</v>
      </c>
      <c r="P1" s="15" t="s">
        <v>35</v>
      </c>
      <c r="Q1" s="15" t="s">
        <v>29</v>
      </c>
      <c r="R1" s="15" t="s">
        <v>4</v>
      </c>
      <c r="S1" s="15" t="s">
        <v>31</v>
      </c>
      <c r="T1" s="16" t="s">
        <v>36</v>
      </c>
      <c r="V1" s="7" t="s">
        <v>21</v>
      </c>
      <c r="W1" s="2" t="s">
        <v>20</v>
      </c>
      <c r="X1" s="9" t="s">
        <v>19</v>
      </c>
    </row>
    <row r="2" spans="1:24" ht="29" x14ac:dyDescent="0.35">
      <c r="A2" s="10" t="s">
        <v>12</v>
      </c>
      <c r="B2" s="11" t="s">
        <v>9</v>
      </c>
      <c r="C2" s="11">
        <v>5808540</v>
      </c>
      <c r="D2" s="11">
        <v>1850</v>
      </c>
      <c r="E2" s="11" t="s">
        <v>17</v>
      </c>
      <c r="F2" s="11">
        <v>0</v>
      </c>
      <c r="G2" s="11" t="s">
        <v>10</v>
      </c>
      <c r="H2" s="11" t="s">
        <v>15</v>
      </c>
      <c r="I2" s="12">
        <v>2</v>
      </c>
      <c r="J2" s="11" t="s">
        <v>7</v>
      </c>
      <c r="K2" s="11">
        <v>1</v>
      </c>
      <c r="L2" s="11" t="s">
        <v>7</v>
      </c>
      <c r="M2" s="11">
        <v>1</v>
      </c>
      <c r="N2" s="11" t="s">
        <v>8</v>
      </c>
      <c r="O2" s="11">
        <v>0</v>
      </c>
      <c r="P2" s="11" t="s">
        <v>8</v>
      </c>
      <c r="Q2" s="11">
        <v>0</v>
      </c>
      <c r="R2" s="11" t="s">
        <v>11</v>
      </c>
      <c r="S2" s="11">
        <v>1</v>
      </c>
      <c r="T2" s="13">
        <v>4</v>
      </c>
      <c r="V2" s="3" t="s">
        <v>15</v>
      </c>
      <c r="W2" s="4">
        <f>SUMIF(H:H,"A",C:C)</f>
        <v>5808540</v>
      </c>
      <c r="X2" s="17">
        <f>Total_Incentives!$W2/W6</f>
        <v>0.45510839332886943</v>
      </c>
    </row>
    <row r="3" spans="1:24" ht="29" x14ac:dyDescent="0.35">
      <c r="A3" s="10" t="s">
        <v>13</v>
      </c>
      <c r="B3" s="11" t="s">
        <v>9</v>
      </c>
      <c r="C3" s="11">
        <v>6954441.4900000002</v>
      </c>
      <c r="D3" s="11">
        <v>2000</v>
      </c>
      <c r="E3" s="11" t="s">
        <v>17</v>
      </c>
      <c r="F3" s="11">
        <v>0</v>
      </c>
      <c r="G3" s="11" t="s">
        <v>6</v>
      </c>
      <c r="H3" s="11" t="s">
        <v>16</v>
      </c>
      <c r="I3" s="12">
        <v>0.5</v>
      </c>
      <c r="J3" s="11" t="s">
        <v>7</v>
      </c>
      <c r="K3" s="11">
        <v>1</v>
      </c>
      <c r="L3" s="11" t="s">
        <v>7</v>
      </c>
      <c r="M3" s="11">
        <v>1</v>
      </c>
      <c r="N3" s="11" t="s">
        <v>8</v>
      </c>
      <c r="O3" s="11">
        <v>0</v>
      </c>
      <c r="P3" s="11" t="s">
        <v>8</v>
      </c>
      <c r="Q3" s="11">
        <v>0</v>
      </c>
      <c r="R3" s="11" t="s">
        <v>11</v>
      </c>
      <c r="S3" s="11">
        <v>1</v>
      </c>
      <c r="T3" s="12">
        <v>2.5</v>
      </c>
      <c r="V3" s="3" t="s">
        <v>16</v>
      </c>
      <c r="W3" s="4">
        <f>SUMIF(H:H,"B",C:C)</f>
        <v>6954441.4900000002</v>
      </c>
      <c r="X3" s="17">
        <f>Total_Incentives!$W3/W6</f>
        <v>0.54489160667113057</v>
      </c>
    </row>
    <row r="4" spans="1:24" x14ac:dyDescent="0.35">
      <c r="V4" s="3" t="s">
        <v>17</v>
      </c>
      <c r="W4" s="4">
        <f>SUM(C:C)</f>
        <v>12762981.49</v>
      </c>
      <c r="X4" s="17">
        <f>Total_Incentives!$W4/W6</f>
        <v>1</v>
      </c>
    </row>
    <row r="5" spans="1:24" x14ac:dyDescent="0.35">
      <c r="V5" s="3" t="s">
        <v>18</v>
      </c>
      <c r="W5" s="4">
        <f>SUMIF(C:C,"&lt;=250",F:F)</f>
        <v>0</v>
      </c>
      <c r="X5" s="17"/>
    </row>
    <row r="6" spans="1:24" x14ac:dyDescent="0.35">
      <c r="V6" s="5" t="s">
        <v>23</v>
      </c>
      <c r="W6" s="6">
        <f>SUM(W2:W3)</f>
        <v>12762981.49</v>
      </c>
      <c r="X6" s="18"/>
    </row>
    <row r="7" spans="1:24" x14ac:dyDescent="0.35">
      <c r="X7" s="8"/>
    </row>
    <row r="8" spans="1:24" x14ac:dyDescent="0.35">
      <c r="V8" t="s">
        <v>24</v>
      </c>
      <c r="W8" s="1">
        <f>12500000-W6</f>
        <v>-262981.49000000022</v>
      </c>
      <c r="X8"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6E55A311CE7F04686E2C00C63FEEB98" ma:contentTypeVersion="13" ma:contentTypeDescription="Create a new document." ma:contentTypeScope="" ma:versionID="8c7bdea79174804f13de7c9fbff91fef">
  <xsd:schema xmlns:xsd="http://www.w3.org/2001/XMLSchema" xmlns:xs="http://www.w3.org/2001/XMLSchema" xmlns:p="http://schemas.microsoft.com/office/2006/metadata/properties" xmlns:ns3="babf9b5b-49fb-4a3d-9eb1-9e6b5edd58f7" xmlns:ns4="13fcd1a0-f6fa-4343-90b6-c873cb810e1a" targetNamespace="http://schemas.microsoft.com/office/2006/metadata/properties" ma:root="true" ma:fieldsID="2d9ae0bbcfb432fe56686da9ce86fdd8" ns3:_="" ns4:_="">
    <xsd:import namespace="babf9b5b-49fb-4a3d-9eb1-9e6b5edd58f7"/>
    <xsd:import namespace="13fcd1a0-f6fa-4343-90b6-c873cb810e1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bf9b5b-49fb-4a3d-9eb1-9e6b5edd58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fcd1a0-f6fa-4343-90b6-c873cb810e1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46C02D-8868-4D0F-B13B-1F6B040CEB66}">
  <ds:schemaRefs>
    <ds:schemaRef ds:uri="babf9b5b-49fb-4a3d-9eb1-9e6b5edd58f7"/>
    <ds:schemaRef ds:uri="http://schemas.openxmlformats.org/package/2006/metadata/core-properties"/>
    <ds:schemaRef ds:uri="http://schemas.microsoft.com/office/2006/documentManagement/types"/>
    <ds:schemaRef ds:uri="http://www.w3.org/XML/1998/namespace"/>
    <ds:schemaRef ds:uri="http://purl.org/dc/dcmitype/"/>
    <ds:schemaRef ds:uri="http://purl.org/dc/elements/1.1/"/>
    <ds:schemaRef ds:uri="http://schemas.microsoft.com/office/2006/metadata/properties"/>
    <ds:schemaRef ds:uri="http://purl.org/dc/terms/"/>
    <ds:schemaRef ds:uri="http://schemas.microsoft.com/office/infopath/2007/PartnerControls"/>
    <ds:schemaRef ds:uri="13fcd1a0-f6fa-4343-90b6-c873cb810e1a"/>
  </ds:schemaRefs>
</ds:datastoreItem>
</file>

<file path=customXml/itemProps2.xml><?xml version="1.0" encoding="utf-8"?>
<ds:datastoreItem xmlns:ds="http://schemas.openxmlformats.org/officeDocument/2006/customXml" ds:itemID="{0F9F826E-23AF-457B-830B-65DBDFA4189B}">
  <ds:schemaRefs>
    <ds:schemaRef ds:uri="http://schemas.microsoft.com/sharepoint/v3/contenttype/forms"/>
  </ds:schemaRefs>
</ds:datastoreItem>
</file>

<file path=customXml/itemProps3.xml><?xml version="1.0" encoding="utf-8"?>
<ds:datastoreItem xmlns:ds="http://schemas.openxmlformats.org/officeDocument/2006/customXml" ds:itemID="{A95FA9C7-A9D3-45A5-8364-A06F9FED27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bf9b5b-49fb-4a3d-9eb1-9e6b5edd58f7"/>
    <ds:schemaRef ds:uri="13fcd1a0-f6fa-4343-90b6-c873cb810e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LICS Projects</vt:lpstr>
      <vt:lpstr>Total_Incentives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Philbrick</dc:creator>
  <cp:lastModifiedBy>Laura Oakleaf</cp:lastModifiedBy>
  <cp:lastPrinted>2019-08-06T15:44:47Z</cp:lastPrinted>
  <dcterms:created xsi:type="dcterms:W3CDTF">2019-08-02T20:37:48Z</dcterms:created>
  <dcterms:modified xsi:type="dcterms:W3CDTF">2021-10-21T16:28:05Z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0x01010086E55A311CE7F04686E2C00C63FEEB98</vt:lpwstr>
  </property>
</Properties>
</file>